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<sst xmlns="http://schemas.openxmlformats.org/spreadsheetml/2006/main" count="68" uniqueCount="67">
  <si>
    <t>2020年奖学金名额分配表</t>
  </si>
  <si>
    <t>培养单位</t>
  </si>
  <si>
    <t>专业名称</t>
  </si>
  <si>
    <t>2020级</t>
  </si>
  <si>
    <t>2019级</t>
  </si>
  <si>
    <t>2018级</t>
  </si>
  <si>
    <t>总计</t>
  </si>
  <si>
    <t>国奖基数1.4%</t>
  </si>
  <si>
    <t>国奖增量</t>
  </si>
  <si>
    <t>国奖总数</t>
  </si>
  <si>
    <t>一等</t>
  </si>
  <si>
    <t>二等</t>
  </si>
  <si>
    <t>三等</t>
  </si>
  <si>
    <t>财税学院</t>
  </si>
  <si>
    <t>财政学</t>
  </si>
  <si>
    <t>税务硕士</t>
  </si>
  <si>
    <t>金融学院</t>
  </si>
  <si>
    <t>金融学</t>
  </si>
  <si>
    <t>金融硕士</t>
  </si>
  <si>
    <t>经济学院</t>
  </si>
  <si>
    <t>国民经济学</t>
  </si>
  <si>
    <t>区域经济学</t>
  </si>
  <si>
    <t>产业经济学</t>
  </si>
  <si>
    <t>国际贸易学</t>
  </si>
  <si>
    <t>理论经济学</t>
  </si>
  <si>
    <t>数量经济学</t>
  </si>
  <si>
    <t>统计学</t>
  </si>
  <si>
    <t>保险硕士</t>
  </si>
  <si>
    <t>法学院</t>
  </si>
  <si>
    <t>法学理论</t>
  </si>
  <si>
    <t>宪法学与行政法学</t>
  </si>
  <si>
    <t>刑法学</t>
  </si>
  <si>
    <t>民商法学</t>
  </si>
  <si>
    <t>诉讼法学</t>
  </si>
  <si>
    <t>经济法学</t>
  </si>
  <si>
    <t>国际法学</t>
  </si>
  <si>
    <t>法硕（非法）</t>
  </si>
  <si>
    <t>法硕（法学）</t>
  </si>
  <si>
    <t>马克思主义学院</t>
  </si>
  <si>
    <t>马克思主义理论</t>
  </si>
  <si>
    <t>外国语学院</t>
  </si>
  <si>
    <t>英语语言文学</t>
  </si>
  <si>
    <t>会计学院</t>
  </si>
  <si>
    <t>会计学</t>
  </si>
  <si>
    <t>审计硕士</t>
  </si>
  <si>
    <t>会计硕士</t>
  </si>
  <si>
    <t>工商管理学院</t>
  </si>
  <si>
    <t>企业管理</t>
  </si>
  <si>
    <t>地理与旅游学院</t>
  </si>
  <si>
    <t>旅游管理（学）</t>
  </si>
  <si>
    <t>信息学院</t>
  </si>
  <si>
    <t>技术经济及管理</t>
  </si>
  <si>
    <t>管理科学与工程学</t>
  </si>
  <si>
    <t>电子信息</t>
  </si>
  <si>
    <t>统计与数学学院</t>
  </si>
  <si>
    <t>人文与传播学院</t>
  </si>
  <si>
    <t>企业文化与伦理</t>
  </si>
  <si>
    <t>出版硕士</t>
  </si>
  <si>
    <t>广播电视</t>
  </si>
  <si>
    <t>艺术与设计学院</t>
  </si>
  <si>
    <t>设计学</t>
  </si>
  <si>
    <t>艺术设计</t>
  </si>
  <si>
    <t>公共管理学院</t>
  </si>
  <si>
    <t>公共管理</t>
  </si>
  <si>
    <t>MBA学院</t>
  </si>
  <si>
    <t>工商管理</t>
  </si>
  <si>
    <t>注：国奖基数按学院总人数1.4%下达指标，不足一人的按一人算。增量按在校生上一年度发表核心期刊论文、获得攀登计划立项、获得省级以上竞赛奖励，每三项增加一个指标计算。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</si>
</sst>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06" zoomScaleNormal="106" workbookViewId="0">
      <selection activeCell="P22" sqref="P22"/>
    </sheetView>
  </sheetViews>
  <sheetFormatPr defaultColWidth="9" defaultRowHeight="13.5"/>
  <cols>
    <col min="1" max="1" width="9.79166666666667" style="2" customWidth="1"/>
    <col min="2" max="2" width="14.6166666666667" style="3" customWidth="1"/>
    <col min="3" max="5" width="6.375" style="3" customWidth="1"/>
    <col min="6" max="6" width="5.375" style="4" customWidth="1"/>
    <col min="7" max="7" width="9.625" style="4" hidden="1" customWidth="1"/>
    <col min="8" max="8" width="6.24166666666667" style="4" customWidth="1"/>
    <col min="9" max="9" width="6.00833333333333" style="4" customWidth="1"/>
    <col min="10" max="13" width="5.18333333333333" style="5" customWidth="1"/>
  </cols>
  <sheetData>
    <row r="1" ht="32" customHeight="1" spans="1:13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15" customHeight="1" spans="1:13">
      <c r="A3" s="10" t="s">
        <v>13</v>
      </c>
      <c r="B3" s="10" t="s">
        <v>14</v>
      </c>
      <c r="C3" s="11">
        <v>11</v>
      </c>
      <c r="D3" s="12">
        <v>8</v>
      </c>
      <c r="E3" s="12">
        <v>6</v>
      </c>
      <c r="F3" s="13">
        <f>SUM(C3:E4)</f>
        <v>142</v>
      </c>
      <c r="G3" s="13">
        <f>F3*0.01</f>
        <v>1.42</v>
      </c>
      <c r="H3" s="13">
        <v>2</v>
      </c>
      <c r="I3" s="24"/>
      <c r="J3" s="8">
        <v>2</v>
      </c>
      <c r="K3" s="8">
        <v>14</v>
      </c>
      <c r="L3" s="8">
        <v>43</v>
      </c>
      <c r="M3" s="8">
        <v>85</v>
      </c>
    </row>
    <row r="4" s="1" customFormat="1" ht="15" customHeight="1" spans="1:13">
      <c r="A4" s="14"/>
      <c r="B4" s="15" t="s">
        <v>15</v>
      </c>
      <c r="C4" s="16">
        <f>76-1</f>
        <v>75</v>
      </c>
      <c r="D4" s="12">
        <v>42</v>
      </c>
      <c r="E4" s="12"/>
      <c r="F4" s="13"/>
      <c r="G4" s="13">
        <f t="shared" ref="G4:G42" si="0">F4*0.01</f>
        <v>0</v>
      </c>
      <c r="H4" s="13"/>
      <c r="I4" s="25"/>
      <c r="J4" s="8"/>
      <c r="K4" s="8"/>
      <c r="L4" s="8"/>
      <c r="M4" s="8"/>
    </row>
    <row r="5" s="1" customFormat="1" ht="15" customHeight="1" spans="1:13">
      <c r="A5" s="10" t="s">
        <v>16</v>
      </c>
      <c r="B5" s="15" t="s">
        <v>17</v>
      </c>
      <c r="C5" s="17">
        <v>22</v>
      </c>
      <c r="D5" s="13">
        <v>17</v>
      </c>
      <c r="E5" s="13">
        <v>16</v>
      </c>
      <c r="F5" s="13">
        <f>SUM(C5:E6)</f>
        <v>264</v>
      </c>
      <c r="G5" s="13">
        <f t="shared" si="0"/>
        <v>2.64</v>
      </c>
      <c r="H5" s="13">
        <v>4</v>
      </c>
      <c r="I5" s="13">
        <v>1</v>
      </c>
      <c r="J5" s="8">
        <v>5</v>
      </c>
      <c r="K5" s="8">
        <v>26</v>
      </c>
      <c r="L5" s="8">
        <v>79</v>
      </c>
      <c r="M5" s="8">
        <v>159</v>
      </c>
    </row>
    <row r="6" s="1" customFormat="1" ht="15" customHeight="1" spans="1:13">
      <c r="A6" s="10"/>
      <c r="B6" s="15" t="s">
        <v>18</v>
      </c>
      <c r="C6" s="16">
        <f>85+40-4</f>
        <v>121</v>
      </c>
      <c r="D6" s="12">
        <v>88</v>
      </c>
      <c r="E6" s="12"/>
      <c r="F6" s="13"/>
      <c r="G6" s="13">
        <f t="shared" si="0"/>
        <v>0</v>
      </c>
      <c r="H6" s="13"/>
      <c r="I6" s="13"/>
      <c r="J6" s="8"/>
      <c r="K6" s="8"/>
      <c r="L6" s="8"/>
      <c r="M6" s="8"/>
    </row>
    <row r="7" s="1" customFormat="1" ht="15" customHeight="1" spans="1:13">
      <c r="A7" s="10" t="s">
        <v>19</v>
      </c>
      <c r="B7" s="10" t="s">
        <v>20</v>
      </c>
      <c r="C7" s="11">
        <f>8-1</f>
        <v>7</v>
      </c>
      <c r="D7" s="12">
        <v>7</v>
      </c>
      <c r="E7" s="12">
        <v>7</v>
      </c>
      <c r="F7" s="13">
        <f>SUM(C7:E14)</f>
        <v>241</v>
      </c>
      <c r="G7" s="13">
        <f t="shared" si="0"/>
        <v>2.41</v>
      </c>
      <c r="H7" s="13">
        <v>3</v>
      </c>
      <c r="I7" s="13">
        <v>1</v>
      </c>
      <c r="J7" s="8">
        <v>4</v>
      </c>
      <c r="K7" s="8">
        <v>24</v>
      </c>
      <c r="L7" s="8">
        <v>72</v>
      </c>
      <c r="M7" s="8">
        <v>145</v>
      </c>
    </row>
    <row r="8" s="1" customFormat="1" ht="15" customHeight="1" spans="1:13">
      <c r="A8" s="10"/>
      <c r="B8" s="10" t="s">
        <v>21</v>
      </c>
      <c r="C8" s="11">
        <v>6</v>
      </c>
      <c r="D8" s="12">
        <v>4</v>
      </c>
      <c r="E8" s="12">
        <v>3</v>
      </c>
      <c r="F8" s="13"/>
      <c r="G8" s="13">
        <f t="shared" si="0"/>
        <v>0</v>
      </c>
      <c r="H8" s="13"/>
      <c r="I8" s="13"/>
      <c r="J8" s="8"/>
      <c r="K8" s="8"/>
      <c r="L8" s="8"/>
      <c r="M8" s="8"/>
    </row>
    <row r="9" s="1" customFormat="1" ht="15" customHeight="1" spans="1:13">
      <c r="A9" s="10"/>
      <c r="B9" s="10" t="s">
        <v>22</v>
      </c>
      <c r="C9" s="11">
        <v>10</v>
      </c>
      <c r="D9" s="12">
        <v>8</v>
      </c>
      <c r="E9" s="12">
        <v>3</v>
      </c>
      <c r="F9" s="13"/>
      <c r="G9" s="13">
        <f t="shared" si="0"/>
        <v>0</v>
      </c>
      <c r="H9" s="13"/>
      <c r="I9" s="13"/>
      <c r="J9" s="8"/>
      <c r="K9" s="8"/>
      <c r="L9" s="8"/>
      <c r="M9" s="8"/>
    </row>
    <row r="10" s="1" customFormat="1" ht="15" customHeight="1" spans="1:13">
      <c r="A10" s="10"/>
      <c r="B10" s="10" t="s">
        <v>23</v>
      </c>
      <c r="C10" s="11">
        <v>8</v>
      </c>
      <c r="D10" s="12">
        <v>7</v>
      </c>
      <c r="E10" s="12">
        <v>6</v>
      </c>
      <c r="F10" s="13"/>
      <c r="G10" s="13">
        <f t="shared" si="0"/>
        <v>0</v>
      </c>
      <c r="H10" s="13"/>
      <c r="I10" s="13"/>
      <c r="J10" s="8"/>
      <c r="K10" s="8"/>
      <c r="L10" s="8"/>
      <c r="M10" s="8"/>
    </row>
    <row r="11" s="1" customFormat="1" ht="15" customHeight="1" spans="1:13">
      <c r="A11" s="10"/>
      <c r="B11" s="10" t="s">
        <v>24</v>
      </c>
      <c r="C11" s="11">
        <v>7</v>
      </c>
      <c r="D11" s="12">
        <v>5</v>
      </c>
      <c r="E11" s="12"/>
      <c r="F11" s="13"/>
      <c r="G11" s="13">
        <f t="shared" si="0"/>
        <v>0</v>
      </c>
      <c r="H11" s="13"/>
      <c r="I11" s="13"/>
      <c r="J11" s="8"/>
      <c r="K11" s="8"/>
      <c r="L11" s="8"/>
      <c r="M11" s="8"/>
    </row>
    <row r="12" s="1" customFormat="1" ht="15" customHeight="1" spans="1:13">
      <c r="A12" s="10"/>
      <c r="B12" s="10" t="s">
        <v>25</v>
      </c>
      <c r="C12" s="11">
        <v>4</v>
      </c>
      <c r="D12" s="12">
        <v>3</v>
      </c>
      <c r="E12" s="12">
        <v>3</v>
      </c>
      <c r="F12" s="13"/>
      <c r="G12" s="13">
        <f t="shared" si="0"/>
        <v>0</v>
      </c>
      <c r="H12" s="13"/>
      <c r="I12" s="13"/>
      <c r="J12" s="8"/>
      <c r="K12" s="8"/>
      <c r="L12" s="8"/>
      <c r="M12" s="8"/>
    </row>
    <row r="13" s="1" customFormat="1" ht="15" customHeight="1" spans="1:13">
      <c r="A13" s="10"/>
      <c r="B13" s="15" t="s">
        <v>26</v>
      </c>
      <c r="C13" s="17">
        <v>10</v>
      </c>
      <c r="D13" s="12">
        <v>8</v>
      </c>
      <c r="E13" s="12">
        <v>9</v>
      </c>
      <c r="F13" s="13"/>
      <c r="G13" s="13">
        <f t="shared" si="0"/>
        <v>0</v>
      </c>
      <c r="H13" s="13"/>
      <c r="I13" s="13"/>
      <c r="J13" s="8"/>
      <c r="K13" s="8"/>
      <c r="L13" s="8"/>
      <c r="M13" s="8"/>
    </row>
    <row r="14" s="1" customFormat="1" ht="15" customHeight="1" spans="1:13">
      <c r="A14" s="14"/>
      <c r="B14" s="15" t="s">
        <v>27</v>
      </c>
      <c r="C14" s="16">
        <f>78-3</f>
        <v>75</v>
      </c>
      <c r="D14" s="12">
        <v>41</v>
      </c>
      <c r="E14" s="12"/>
      <c r="F14" s="13"/>
      <c r="G14" s="13">
        <f t="shared" si="0"/>
        <v>0</v>
      </c>
      <c r="H14" s="13"/>
      <c r="I14" s="13"/>
      <c r="J14" s="8"/>
      <c r="K14" s="8"/>
      <c r="L14" s="8"/>
      <c r="M14" s="8"/>
    </row>
    <row r="15" s="1" customFormat="1" ht="15" customHeight="1" spans="1:13">
      <c r="A15" s="18" t="s">
        <v>28</v>
      </c>
      <c r="B15" s="15" t="s">
        <v>29</v>
      </c>
      <c r="C15" s="17">
        <v>10</v>
      </c>
      <c r="D15" s="12">
        <v>9</v>
      </c>
      <c r="E15" s="12">
        <v>6</v>
      </c>
      <c r="F15" s="13">
        <f>SUM(C15:E23)</f>
        <v>455</v>
      </c>
      <c r="G15" s="13">
        <f t="shared" si="0"/>
        <v>4.55</v>
      </c>
      <c r="H15" s="13">
        <v>6</v>
      </c>
      <c r="I15" s="13">
        <v>1</v>
      </c>
      <c r="J15" s="8">
        <v>7</v>
      </c>
      <c r="K15" s="8">
        <v>46</v>
      </c>
      <c r="L15" s="8">
        <v>137</v>
      </c>
      <c r="M15" s="8">
        <v>272</v>
      </c>
    </row>
    <row r="16" s="1" customFormat="1" ht="15" customHeight="1" spans="1:13">
      <c r="A16" s="18"/>
      <c r="B16" s="15" t="s">
        <v>30</v>
      </c>
      <c r="C16" s="17">
        <f>12-1</f>
        <v>11</v>
      </c>
      <c r="D16" s="12">
        <v>8</v>
      </c>
      <c r="E16" s="12">
        <v>8</v>
      </c>
      <c r="F16" s="13"/>
      <c r="G16" s="13">
        <f t="shared" si="0"/>
        <v>0</v>
      </c>
      <c r="H16" s="13"/>
      <c r="I16" s="13"/>
      <c r="J16" s="8"/>
      <c r="K16" s="8"/>
      <c r="L16" s="8"/>
      <c r="M16" s="8"/>
    </row>
    <row r="17" s="1" customFormat="1" ht="15" customHeight="1" spans="1:13">
      <c r="A17" s="18"/>
      <c r="B17" s="15" t="s">
        <v>31</v>
      </c>
      <c r="C17" s="17">
        <f>8-1</f>
        <v>7</v>
      </c>
      <c r="D17" s="12">
        <v>6</v>
      </c>
      <c r="E17" s="12">
        <v>6</v>
      </c>
      <c r="F17" s="13"/>
      <c r="G17" s="13">
        <f t="shared" si="0"/>
        <v>0</v>
      </c>
      <c r="H17" s="13"/>
      <c r="I17" s="13"/>
      <c r="J17" s="8"/>
      <c r="K17" s="8"/>
      <c r="L17" s="8"/>
      <c r="M17" s="8"/>
    </row>
    <row r="18" s="1" customFormat="1" ht="15" customHeight="1" spans="1:13">
      <c r="A18" s="18"/>
      <c r="B18" s="15" t="s">
        <v>32</v>
      </c>
      <c r="C18" s="17">
        <v>13</v>
      </c>
      <c r="D18" s="12">
        <v>10</v>
      </c>
      <c r="E18" s="12">
        <v>13</v>
      </c>
      <c r="F18" s="13"/>
      <c r="G18" s="13">
        <f t="shared" si="0"/>
        <v>0</v>
      </c>
      <c r="H18" s="13"/>
      <c r="I18" s="13"/>
      <c r="J18" s="8"/>
      <c r="K18" s="8"/>
      <c r="L18" s="8"/>
      <c r="M18" s="8"/>
    </row>
    <row r="19" s="1" customFormat="1" ht="15" customHeight="1" spans="1:13">
      <c r="A19" s="18"/>
      <c r="B19" s="15" t="s">
        <v>33</v>
      </c>
      <c r="C19" s="17">
        <v>4</v>
      </c>
      <c r="D19" s="12">
        <v>2</v>
      </c>
      <c r="E19" s="12">
        <v>5</v>
      </c>
      <c r="F19" s="13"/>
      <c r="G19" s="13">
        <f t="shared" si="0"/>
        <v>0</v>
      </c>
      <c r="H19" s="13"/>
      <c r="I19" s="13"/>
      <c r="J19" s="8"/>
      <c r="K19" s="8"/>
      <c r="L19" s="8"/>
      <c r="M19" s="8"/>
    </row>
    <row r="20" s="1" customFormat="1" ht="15" customHeight="1" spans="1:13">
      <c r="A20" s="18"/>
      <c r="B20" s="15" t="s">
        <v>34</v>
      </c>
      <c r="C20" s="17">
        <v>7</v>
      </c>
      <c r="D20" s="12">
        <v>6</v>
      </c>
      <c r="E20" s="12">
        <v>6</v>
      </c>
      <c r="F20" s="13"/>
      <c r="G20" s="13">
        <f t="shared" si="0"/>
        <v>0</v>
      </c>
      <c r="H20" s="13"/>
      <c r="I20" s="13"/>
      <c r="J20" s="8"/>
      <c r="K20" s="8"/>
      <c r="L20" s="8"/>
      <c r="M20" s="8"/>
    </row>
    <row r="21" s="1" customFormat="1" ht="15" customHeight="1" spans="1:13">
      <c r="A21" s="18"/>
      <c r="B21" s="15" t="s">
        <v>35</v>
      </c>
      <c r="C21" s="17">
        <v>7</v>
      </c>
      <c r="D21" s="12">
        <v>6</v>
      </c>
      <c r="E21" s="12">
        <v>6</v>
      </c>
      <c r="F21" s="13"/>
      <c r="G21" s="13">
        <f t="shared" si="0"/>
        <v>0</v>
      </c>
      <c r="H21" s="13"/>
      <c r="I21" s="13"/>
      <c r="J21" s="8"/>
      <c r="K21" s="8"/>
      <c r="L21" s="8"/>
      <c r="M21" s="8"/>
    </row>
    <row r="22" s="1" customFormat="1" ht="15" customHeight="1" spans="1:13">
      <c r="A22" s="14"/>
      <c r="B22" s="15" t="s">
        <v>36</v>
      </c>
      <c r="C22" s="16">
        <v>69</v>
      </c>
      <c r="D22" s="12">
        <v>68</v>
      </c>
      <c r="E22" s="12">
        <v>37</v>
      </c>
      <c r="F22" s="13"/>
      <c r="G22" s="13">
        <f t="shared" si="0"/>
        <v>0</v>
      </c>
      <c r="H22" s="13"/>
      <c r="I22" s="13"/>
      <c r="J22" s="8"/>
      <c r="K22" s="8"/>
      <c r="L22" s="8"/>
      <c r="M22" s="8"/>
    </row>
    <row r="23" s="1" customFormat="1" ht="15" customHeight="1" spans="1:13">
      <c r="A23" s="14"/>
      <c r="B23" s="15" t="s">
        <v>37</v>
      </c>
      <c r="C23" s="16">
        <f>51+39</f>
        <v>90</v>
      </c>
      <c r="D23" s="12">
        <v>35</v>
      </c>
      <c r="E23" s="12"/>
      <c r="F23" s="13"/>
      <c r="G23" s="13">
        <f t="shared" si="0"/>
        <v>0</v>
      </c>
      <c r="H23" s="13"/>
      <c r="I23" s="13"/>
      <c r="J23" s="8"/>
      <c r="K23" s="8"/>
      <c r="L23" s="8"/>
      <c r="M23" s="8"/>
    </row>
    <row r="24" s="1" customFormat="1" ht="34" customHeight="1" spans="1:13">
      <c r="A24" s="10" t="s">
        <v>38</v>
      </c>
      <c r="B24" s="15" t="s">
        <v>39</v>
      </c>
      <c r="C24" s="17">
        <v>15</v>
      </c>
      <c r="D24" s="12">
        <v>11</v>
      </c>
      <c r="E24" s="12">
        <v>11</v>
      </c>
      <c r="F24" s="13">
        <f>SUM(C24:E24)</f>
        <v>37</v>
      </c>
      <c r="G24" s="13">
        <f t="shared" si="0"/>
        <v>0.37</v>
      </c>
      <c r="H24" s="13">
        <v>1</v>
      </c>
      <c r="I24" s="13"/>
      <c r="J24" s="8">
        <v>1</v>
      </c>
      <c r="K24" s="8">
        <v>4</v>
      </c>
      <c r="L24" s="8">
        <v>11</v>
      </c>
      <c r="M24" s="8">
        <v>22</v>
      </c>
    </row>
    <row r="25" s="1" customFormat="1" ht="32" customHeight="1" spans="1:13">
      <c r="A25" s="10" t="s">
        <v>40</v>
      </c>
      <c r="B25" s="15" t="s">
        <v>41</v>
      </c>
      <c r="C25" s="17">
        <v>12</v>
      </c>
      <c r="D25" s="12">
        <v>8</v>
      </c>
      <c r="E25" s="12">
        <v>8</v>
      </c>
      <c r="F25" s="13">
        <f>SUM(C25:E25)</f>
        <v>28</v>
      </c>
      <c r="G25" s="13">
        <f t="shared" si="0"/>
        <v>0.28</v>
      </c>
      <c r="H25" s="13">
        <v>1</v>
      </c>
      <c r="I25" s="13"/>
      <c r="J25" s="8">
        <v>1</v>
      </c>
      <c r="K25" s="8">
        <v>3</v>
      </c>
      <c r="L25" s="8">
        <v>8</v>
      </c>
      <c r="M25" s="8">
        <v>17</v>
      </c>
    </row>
    <row r="26" s="1" customFormat="1" ht="15" customHeight="1" spans="1:13">
      <c r="A26" s="10" t="s">
        <v>42</v>
      </c>
      <c r="B26" s="15" t="s">
        <v>43</v>
      </c>
      <c r="C26" s="17">
        <v>22</v>
      </c>
      <c r="D26" s="12">
        <v>18</v>
      </c>
      <c r="E26" s="12">
        <v>17</v>
      </c>
      <c r="F26" s="13">
        <f>SUM(C26:E28)</f>
        <v>343</v>
      </c>
      <c r="G26" s="13">
        <f t="shared" si="0"/>
        <v>3.43</v>
      </c>
      <c r="H26" s="13">
        <v>5</v>
      </c>
      <c r="I26" s="13">
        <v>1</v>
      </c>
      <c r="J26" s="8">
        <v>6</v>
      </c>
      <c r="K26" s="8">
        <v>34</v>
      </c>
      <c r="L26" s="8">
        <v>103</v>
      </c>
      <c r="M26" s="8">
        <v>206</v>
      </c>
    </row>
    <row r="27" s="1" customFormat="1" ht="15" customHeight="1" spans="1:13">
      <c r="A27" s="10"/>
      <c r="B27" s="15" t="s">
        <v>44</v>
      </c>
      <c r="C27" s="16">
        <v>33</v>
      </c>
      <c r="D27" s="12">
        <v>23</v>
      </c>
      <c r="E27" s="12"/>
      <c r="F27" s="13"/>
      <c r="G27" s="13">
        <f t="shared" si="0"/>
        <v>0</v>
      </c>
      <c r="H27" s="13"/>
      <c r="I27" s="13"/>
      <c r="J27" s="8"/>
      <c r="K27" s="8"/>
      <c r="L27" s="8"/>
      <c r="M27" s="8"/>
    </row>
    <row r="28" s="1" customFormat="1" ht="15" customHeight="1" spans="1:13">
      <c r="A28" s="10"/>
      <c r="B28" s="15" t="s">
        <v>45</v>
      </c>
      <c r="C28" s="16">
        <f>96+42</f>
        <v>138</v>
      </c>
      <c r="D28" s="12">
        <v>92</v>
      </c>
      <c r="E28" s="12"/>
      <c r="F28" s="13"/>
      <c r="G28" s="13">
        <f t="shared" si="0"/>
        <v>0</v>
      </c>
      <c r="H28" s="13"/>
      <c r="I28" s="13"/>
      <c r="J28" s="8"/>
      <c r="K28" s="8"/>
      <c r="L28" s="8"/>
      <c r="M28" s="8"/>
    </row>
    <row r="29" s="1" customFormat="1" ht="34" customHeight="1" spans="1:13">
      <c r="A29" s="10" t="s">
        <v>46</v>
      </c>
      <c r="B29" s="15" t="s">
        <v>47</v>
      </c>
      <c r="C29" s="17">
        <f>21-1</f>
        <v>20</v>
      </c>
      <c r="D29" s="12">
        <v>17</v>
      </c>
      <c r="E29" s="12">
        <v>17</v>
      </c>
      <c r="F29" s="13">
        <f>SUM(C29:E29)</f>
        <v>54</v>
      </c>
      <c r="G29" s="13">
        <f t="shared" si="0"/>
        <v>0.54</v>
      </c>
      <c r="H29" s="13">
        <v>1</v>
      </c>
      <c r="I29" s="13"/>
      <c r="J29" s="8">
        <v>1</v>
      </c>
      <c r="K29" s="8">
        <v>5</v>
      </c>
      <c r="L29" s="8">
        <v>16</v>
      </c>
      <c r="M29" s="8">
        <v>33</v>
      </c>
    </row>
    <row r="30" s="1" customFormat="1" ht="39" customHeight="1" spans="1:13">
      <c r="A30" s="10" t="s">
        <v>48</v>
      </c>
      <c r="B30" s="15" t="s">
        <v>49</v>
      </c>
      <c r="C30" s="17">
        <v>6</v>
      </c>
      <c r="D30" s="12">
        <v>4</v>
      </c>
      <c r="E30" s="12">
        <v>1</v>
      </c>
      <c r="F30" s="13">
        <f>SUM(C30:E30)</f>
        <v>11</v>
      </c>
      <c r="G30" s="13">
        <f t="shared" si="0"/>
        <v>0.11</v>
      </c>
      <c r="H30" s="13">
        <v>1</v>
      </c>
      <c r="I30" s="13"/>
      <c r="J30" s="8">
        <v>1</v>
      </c>
      <c r="K30" s="8">
        <v>1</v>
      </c>
      <c r="L30" s="8">
        <v>3</v>
      </c>
      <c r="M30" s="8">
        <v>7</v>
      </c>
    </row>
    <row r="31" s="1" customFormat="1" ht="39" customHeight="1" spans="1:13">
      <c r="A31" s="10" t="s">
        <v>50</v>
      </c>
      <c r="B31" s="15" t="s">
        <v>51</v>
      </c>
      <c r="C31" s="17">
        <v>4</v>
      </c>
      <c r="D31" s="12">
        <v>3</v>
      </c>
      <c r="E31" s="12">
        <v>3</v>
      </c>
      <c r="F31" s="13">
        <f>SUM(C31:E33)</f>
        <v>83</v>
      </c>
      <c r="G31" s="13">
        <f t="shared" si="0"/>
        <v>0.83</v>
      </c>
      <c r="H31" s="13">
        <v>1</v>
      </c>
      <c r="I31" s="13">
        <v>2</v>
      </c>
      <c r="J31" s="8">
        <v>3</v>
      </c>
      <c r="K31" s="8">
        <v>8</v>
      </c>
      <c r="L31" s="8">
        <v>25</v>
      </c>
      <c r="M31" s="8">
        <v>50</v>
      </c>
    </row>
    <row r="32" s="1" customFormat="1" ht="15" customHeight="1" spans="1:13">
      <c r="A32" s="10"/>
      <c r="B32" s="10" t="s">
        <v>52</v>
      </c>
      <c r="C32" s="11">
        <v>8</v>
      </c>
      <c r="D32" s="12">
        <v>4</v>
      </c>
      <c r="E32" s="12">
        <v>6</v>
      </c>
      <c r="F32" s="13"/>
      <c r="G32" s="13">
        <f t="shared" si="0"/>
        <v>0</v>
      </c>
      <c r="H32" s="13"/>
      <c r="I32" s="13"/>
      <c r="J32" s="8"/>
      <c r="K32" s="8"/>
      <c r="L32" s="8"/>
      <c r="M32" s="8"/>
    </row>
    <row r="33" s="1" customFormat="1" ht="15" customHeight="1" spans="1:13">
      <c r="A33" s="14"/>
      <c r="B33" s="15" t="s">
        <v>53</v>
      </c>
      <c r="C33" s="16">
        <v>40</v>
      </c>
      <c r="D33" s="12">
        <v>15</v>
      </c>
      <c r="E33" s="12"/>
      <c r="F33" s="13"/>
      <c r="G33" s="13">
        <f t="shared" si="0"/>
        <v>0</v>
      </c>
      <c r="H33" s="13"/>
      <c r="I33" s="13"/>
      <c r="J33" s="8"/>
      <c r="K33" s="8"/>
      <c r="L33" s="8"/>
      <c r="M33" s="8"/>
    </row>
    <row r="34" s="1" customFormat="1" ht="43" customHeight="1" spans="1:13">
      <c r="A34" s="10" t="s">
        <v>54</v>
      </c>
      <c r="B34" s="15" t="s">
        <v>26</v>
      </c>
      <c r="C34" s="17">
        <v>15</v>
      </c>
      <c r="D34" s="12">
        <v>7</v>
      </c>
      <c r="E34" s="12">
        <v>8</v>
      </c>
      <c r="F34" s="13">
        <f>SUM(C34:E34)</f>
        <v>30</v>
      </c>
      <c r="G34" s="13">
        <f t="shared" si="0"/>
        <v>0.3</v>
      </c>
      <c r="H34" s="13">
        <v>1</v>
      </c>
      <c r="I34" s="13"/>
      <c r="J34" s="8">
        <v>1</v>
      </c>
      <c r="K34" s="8">
        <v>3</v>
      </c>
      <c r="L34" s="8">
        <v>9</v>
      </c>
      <c r="M34" s="8">
        <v>18</v>
      </c>
    </row>
    <row r="35" s="1" customFormat="1" ht="15" customHeight="1" spans="1:13">
      <c r="A35" s="19" t="s">
        <v>55</v>
      </c>
      <c r="B35" s="15" t="s">
        <v>56</v>
      </c>
      <c r="C35" s="17">
        <v>1</v>
      </c>
      <c r="D35" s="12">
        <v>3</v>
      </c>
      <c r="E35" s="12">
        <v>3</v>
      </c>
      <c r="F35" s="13">
        <f>SUM(C35:E37)</f>
        <v>86</v>
      </c>
      <c r="G35" s="13">
        <f t="shared" si="0"/>
        <v>0.86</v>
      </c>
      <c r="H35" s="13">
        <v>1</v>
      </c>
      <c r="I35" s="24"/>
      <c r="J35" s="8">
        <v>1</v>
      </c>
      <c r="K35" s="8">
        <v>9</v>
      </c>
      <c r="L35" s="8">
        <v>26</v>
      </c>
      <c r="M35" s="8">
        <v>51</v>
      </c>
    </row>
    <row r="36" s="1" customFormat="1" ht="15" customHeight="1" spans="1:13">
      <c r="A36" s="19"/>
      <c r="B36" s="15" t="s">
        <v>57</v>
      </c>
      <c r="C36" s="16">
        <v>33</v>
      </c>
      <c r="D36" s="13">
        <v>15</v>
      </c>
      <c r="E36" s="13"/>
      <c r="F36" s="13"/>
      <c r="G36" s="13">
        <f t="shared" si="0"/>
        <v>0</v>
      </c>
      <c r="H36" s="13"/>
      <c r="I36" s="26"/>
      <c r="J36" s="8"/>
      <c r="K36" s="8"/>
      <c r="L36" s="8"/>
      <c r="M36" s="8"/>
    </row>
    <row r="37" s="1" customFormat="1" ht="15" customHeight="1" spans="1:13">
      <c r="A37" s="20"/>
      <c r="B37" s="15" t="s">
        <v>58</v>
      </c>
      <c r="C37" s="16">
        <v>23</v>
      </c>
      <c r="D37" s="12">
        <v>8</v>
      </c>
      <c r="E37" s="13"/>
      <c r="F37" s="13"/>
      <c r="G37" s="13">
        <f t="shared" si="0"/>
        <v>0</v>
      </c>
      <c r="H37" s="13"/>
      <c r="I37" s="25"/>
      <c r="J37" s="8"/>
      <c r="K37" s="8"/>
      <c r="L37" s="8"/>
      <c r="M37" s="8"/>
    </row>
    <row r="38" s="1" customFormat="1" ht="15" customHeight="1" spans="1:13">
      <c r="A38" s="10" t="s">
        <v>59</v>
      </c>
      <c r="B38" s="15" t="s">
        <v>60</v>
      </c>
      <c r="C38" s="17">
        <v>9</v>
      </c>
      <c r="D38" s="12">
        <v>4</v>
      </c>
      <c r="E38" s="12"/>
      <c r="F38" s="13">
        <f>SUM(C38:E39)</f>
        <v>40</v>
      </c>
      <c r="G38" s="13">
        <f t="shared" si="0"/>
        <v>0.4</v>
      </c>
      <c r="H38" s="13">
        <v>1</v>
      </c>
      <c r="I38" s="24"/>
      <c r="J38" s="8">
        <v>1</v>
      </c>
      <c r="K38" s="8">
        <v>4</v>
      </c>
      <c r="L38" s="8">
        <v>12</v>
      </c>
      <c r="M38" s="8">
        <v>24</v>
      </c>
    </row>
    <row r="39" s="1" customFormat="1" ht="15" customHeight="1" spans="1:13">
      <c r="A39" s="10"/>
      <c r="B39" s="15" t="s">
        <v>61</v>
      </c>
      <c r="C39" s="16">
        <f>20-1</f>
        <v>19</v>
      </c>
      <c r="D39" s="12">
        <v>8</v>
      </c>
      <c r="E39" s="12"/>
      <c r="F39" s="13"/>
      <c r="G39" s="13">
        <f t="shared" si="0"/>
        <v>0</v>
      </c>
      <c r="H39" s="13"/>
      <c r="I39" s="25"/>
      <c r="J39" s="8"/>
      <c r="K39" s="8"/>
      <c r="L39" s="8"/>
      <c r="M39" s="8"/>
    </row>
    <row r="40" s="1" customFormat="1" ht="33" customHeight="1" spans="1:13">
      <c r="A40" s="21" t="s">
        <v>62</v>
      </c>
      <c r="B40" s="15" t="s">
        <v>63</v>
      </c>
      <c r="C40" s="16">
        <f>42-42+55+1-1-19</f>
        <v>36</v>
      </c>
      <c r="D40" s="12">
        <v>6</v>
      </c>
      <c r="E40" s="12"/>
      <c r="F40" s="13">
        <f>SUM(C40:D40)</f>
        <v>42</v>
      </c>
      <c r="G40" s="13">
        <f t="shared" si="0"/>
        <v>0.42</v>
      </c>
      <c r="H40" s="13">
        <v>1</v>
      </c>
      <c r="I40" s="13"/>
      <c r="J40" s="8">
        <v>1</v>
      </c>
      <c r="K40" s="8">
        <v>4</v>
      </c>
      <c r="L40" s="8">
        <v>13</v>
      </c>
      <c r="M40" s="8">
        <v>25</v>
      </c>
    </row>
    <row r="41" s="1" customFormat="1" ht="27" customHeight="1" spans="1:13">
      <c r="A41" s="10" t="s">
        <v>64</v>
      </c>
      <c r="B41" s="15" t="s">
        <v>65</v>
      </c>
      <c r="C41" s="16">
        <f>104-48+61-22</f>
        <v>95</v>
      </c>
      <c r="D41" s="12">
        <v>33</v>
      </c>
      <c r="E41" s="12"/>
      <c r="F41" s="12">
        <f>SUM(C41:E41)</f>
        <v>128</v>
      </c>
      <c r="G41" s="13">
        <f t="shared" si="0"/>
        <v>1.28</v>
      </c>
      <c r="H41" s="13">
        <v>2</v>
      </c>
      <c r="I41" s="13"/>
      <c r="J41" s="8">
        <v>2</v>
      </c>
      <c r="K41" s="8">
        <v>13</v>
      </c>
      <c r="L41" s="8">
        <v>38</v>
      </c>
      <c r="M41" s="8">
        <v>77</v>
      </c>
    </row>
    <row r="42" ht="32" customHeight="1" spans="1:13">
      <c r="A42" s="22" t="s">
        <v>66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ht="24" customHeight="1" spans="2:1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mergeCells count="67">
    <mergeCell ref="A1:M1"/>
    <mergeCell ref="A42:M42"/>
    <mergeCell ref="A43:M43"/>
    <mergeCell ref="A3:A4"/>
    <mergeCell ref="A5:A6"/>
    <mergeCell ref="A7:A14"/>
    <mergeCell ref="A15:A23"/>
    <mergeCell ref="A26:A28"/>
    <mergeCell ref="A31:A33"/>
    <mergeCell ref="A35:A37"/>
    <mergeCell ref="A38:A39"/>
    <mergeCell ref="F3:F4"/>
    <mergeCell ref="F5:F6"/>
    <mergeCell ref="F7:F14"/>
    <mergeCell ref="F15:F23"/>
    <mergeCell ref="F26:F28"/>
    <mergeCell ref="F31:F33"/>
    <mergeCell ref="F35:F37"/>
    <mergeCell ref="F38:F39"/>
    <mergeCell ref="H3:H4"/>
    <mergeCell ref="H5:H6"/>
    <mergeCell ref="H7:H14"/>
    <mergeCell ref="H15:H23"/>
    <mergeCell ref="H26:H28"/>
    <mergeCell ref="H31:H33"/>
    <mergeCell ref="H35:H37"/>
    <mergeCell ref="H38:H39"/>
    <mergeCell ref="I3:I4"/>
    <mergeCell ref="I5:I6"/>
    <mergeCell ref="I7:I14"/>
    <mergeCell ref="I15:I23"/>
    <mergeCell ref="I26:I28"/>
    <mergeCell ref="I31:I33"/>
    <mergeCell ref="I35:I37"/>
    <mergeCell ref="I38:I39"/>
    <mergeCell ref="J3:J4"/>
    <mergeCell ref="J5:J6"/>
    <mergeCell ref="J7:J14"/>
    <mergeCell ref="J15:J23"/>
    <mergeCell ref="J26:J28"/>
    <mergeCell ref="J31:J33"/>
    <mergeCell ref="J35:J37"/>
    <mergeCell ref="J38:J39"/>
    <mergeCell ref="K3:K4"/>
    <mergeCell ref="K5:K6"/>
    <mergeCell ref="K7:K14"/>
    <mergeCell ref="K15:K23"/>
    <mergeCell ref="K26:K28"/>
    <mergeCell ref="K31:K33"/>
    <mergeCell ref="K35:K37"/>
    <mergeCell ref="K38:K39"/>
    <mergeCell ref="L3:L4"/>
    <mergeCell ref="L5:L6"/>
    <mergeCell ref="L7:L14"/>
    <mergeCell ref="L15:L23"/>
    <mergeCell ref="L26:L28"/>
    <mergeCell ref="L31:L33"/>
    <mergeCell ref="L35:L37"/>
    <mergeCell ref="L38:L39"/>
    <mergeCell ref="M3:M4"/>
    <mergeCell ref="M5:M6"/>
    <mergeCell ref="M7:M14"/>
    <mergeCell ref="M15:M23"/>
    <mergeCell ref="M26:M28"/>
    <mergeCell ref="M31:M33"/>
    <mergeCell ref="M35:M37"/>
    <mergeCell ref="M38:M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84096846</cp:lastModifiedBy>
  <dcterms:created xsi:type="dcterms:W3CDTF">2019-09-25T00:56:00Z</dcterms:created>
  <cp:lastPrinted>2019-09-25T03:26:00Z</cp:lastPrinted>
  <dcterms:modified xsi:type="dcterms:W3CDTF">2020-09-17T03:48:41Z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